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909_606d7c241d44f" sheetId="1" r:id="rId1"/>
  </sheets>
  <definedNames/>
  <calcPr fullCalcOnLoad="1"/>
</workbook>
</file>

<file path=xl/sharedStrings.xml><?xml version="1.0" encoding="utf-8"?>
<sst xmlns="http://schemas.openxmlformats.org/spreadsheetml/2006/main" count="140" uniqueCount="10">
  <si>
    <t>琼中黎族苗族自治县2021年公开面向省外高校设点考核
招聘事业单位工作人员报名资格审查结果名单</t>
  </si>
  <si>
    <t>序号</t>
  </si>
  <si>
    <t>姓名</t>
  </si>
  <si>
    <t>性别</t>
  </si>
  <si>
    <t>学历</t>
  </si>
  <si>
    <t>学位</t>
  </si>
  <si>
    <t>报名结果</t>
  </si>
  <si>
    <t>备注</t>
  </si>
  <si>
    <t>合格</t>
  </si>
  <si>
    <t>不合格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</si>
</sst>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9"/>
      <color indexed="8"/>
      <name val="宋体"/>
      <family val="0"/>
    </font>
    <font>
      <sz val="11"/>
      <color indexed="8"/>
      <name val="黑体"/>
      <family val="3"/>
    </font>
    <font>
      <sz val="11"/>
      <color indexed="8"/>
      <name val="仿宋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9"/>
      <color theme="1"/>
      <name val="Calibri"/>
      <family val="0"/>
    </font>
    <font>
      <sz val="11"/>
      <color theme="1"/>
      <name val="黑体"/>
      <family val="3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4"/>
  <sheetViews>
    <sheetView tabSelected="1" workbookViewId="0" topLeftCell="A1">
      <selection activeCell="A1" sqref="A1:G1"/>
    </sheetView>
  </sheetViews>
  <sheetFormatPr defaultColWidth="9.00390625" defaultRowHeight="15"/>
  <cols>
    <col min="1" max="1" width="7.7109375" style="0" customWidth="1"/>
    <col min="2" max="2" width="12.57421875" style="0" customWidth="1"/>
    <col min="3" max="3" width="8.421875" style="0" customWidth="1"/>
    <col min="4" max="4" width="18.00390625" style="0" customWidth="1"/>
    <col min="5" max="5" width="17.28125" style="0" customWidth="1"/>
    <col min="6" max="6" width="13.140625" style="0" customWidth="1"/>
    <col min="7" max="7" width="10.57421875" style="0" customWidth="1"/>
  </cols>
  <sheetData>
    <row r="1" spans="1:7" ht="66" customHeight="1">
      <c r="A1" s="1" t="s">
        <v>0</v>
      </c>
      <c r="B1" s="2"/>
      <c r="C1" s="2"/>
      <c r="D1" s="2"/>
      <c r="E1" s="2"/>
      <c r="F1" s="2"/>
      <c r="G1" s="2"/>
    </row>
    <row r="2" spans="1:7" ht="2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9.5" customHeight="1">
      <c r="A3" s="4">
        <v>1</v>
      </c>
      <c r="B3" s="5" t="str">
        <f>"李重阳"</f>
        <v>李重阳</v>
      </c>
      <c r="C3" s="5" t="str">
        <f>"女"</f>
        <v>女</v>
      </c>
      <c r="D3" s="5" t="str">
        <f aca="true" t="shared" si="0" ref="D3:D9">"研究生学历"</f>
        <v>研究生学历</v>
      </c>
      <c r="E3" s="5" t="str">
        <f>"管理学硕士"</f>
        <v>管理学硕士</v>
      </c>
      <c r="F3" s="5" t="s">
        <v>8</v>
      </c>
      <c r="G3" s="5"/>
    </row>
    <row r="4" spans="1:7" ht="19.5" customHeight="1">
      <c r="A4" s="4">
        <v>2</v>
      </c>
      <c r="B4" s="5" t="str">
        <f>"刘华容"</f>
        <v>刘华容</v>
      </c>
      <c r="C4" s="5" t="str">
        <f>"女"</f>
        <v>女</v>
      </c>
      <c r="D4" s="5" t="str">
        <f t="shared" si="0"/>
        <v>研究生学历</v>
      </c>
      <c r="E4" s="5" t="str">
        <f>"理学硕士"</f>
        <v>理学硕士</v>
      </c>
      <c r="F4" s="5" t="s">
        <v>8</v>
      </c>
      <c r="G4" s="5"/>
    </row>
    <row r="5" spans="1:7" ht="19.5" customHeight="1">
      <c r="A5" s="4">
        <v>3</v>
      </c>
      <c r="B5" s="5" t="str">
        <f>"许高铭"</f>
        <v>许高铭</v>
      </c>
      <c r="C5" s="5" t="str">
        <f aca="true" t="shared" si="1" ref="C5:C8">"男"</f>
        <v>男</v>
      </c>
      <c r="D5" s="5" t="str">
        <f t="shared" si="0"/>
        <v>研究生学历</v>
      </c>
      <c r="E5" s="5" t="str">
        <f>"管理学硕士"</f>
        <v>管理学硕士</v>
      </c>
      <c r="F5" s="5" t="s">
        <v>8</v>
      </c>
      <c r="G5" s="5"/>
    </row>
    <row r="6" spans="1:7" ht="19.5" customHeight="1">
      <c r="A6" s="4">
        <v>4</v>
      </c>
      <c r="B6" s="5" t="str">
        <f>"羊德起"</f>
        <v>羊德起</v>
      </c>
      <c r="C6" s="5" t="str">
        <f t="shared" si="1"/>
        <v>男</v>
      </c>
      <c r="D6" s="5" t="str">
        <f>"硕士研究生"</f>
        <v>硕士研究生</v>
      </c>
      <c r="E6" s="5" t="str">
        <f>"理学硕士"</f>
        <v>理学硕士</v>
      </c>
      <c r="F6" s="5" t="s">
        <v>8</v>
      </c>
      <c r="G6" s="5"/>
    </row>
    <row r="7" spans="1:7" ht="19.5" customHeight="1">
      <c r="A7" s="4">
        <v>5</v>
      </c>
      <c r="B7" s="5" t="str">
        <f>"魏强"</f>
        <v>魏强</v>
      </c>
      <c r="C7" s="5" t="str">
        <f t="shared" si="1"/>
        <v>男</v>
      </c>
      <c r="D7" s="5" t="str">
        <f t="shared" si="0"/>
        <v>研究生学历</v>
      </c>
      <c r="E7" s="5" t="str">
        <f>"政治学硕士"</f>
        <v>政治学硕士</v>
      </c>
      <c r="F7" s="5" t="s">
        <v>8</v>
      </c>
      <c r="G7" s="5"/>
    </row>
    <row r="8" spans="1:7" ht="19.5" customHeight="1">
      <c r="A8" s="4">
        <v>6</v>
      </c>
      <c r="B8" s="5" t="str">
        <f>"王培振"</f>
        <v>王培振</v>
      </c>
      <c r="C8" s="5" t="str">
        <f t="shared" si="1"/>
        <v>男</v>
      </c>
      <c r="D8" s="5" t="str">
        <f t="shared" si="0"/>
        <v>研究生学历</v>
      </c>
      <c r="E8" s="5" t="str">
        <f>"工程硕士"</f>
        <v>工程硕士</v>
      </c>
      <c r="F8" s="5" t="s">
        <v>8</v>
      </c>
      <c r="G8" s="5"/>
    </row>
    <row r="9" spans="1:7" ht="19.5" customHeight="1">
      <c r="A9" s="4">
        <v>7</v>
      </c>
      <c r="B9" s="5" t="str">
        <f>"陈晶晶"</f>
        <v>陈晶晶</v>
      </c>
      <c r="C9" s="5" t="str">
        <f aca="true" t="shared" si="2" ref="C9:C14">"女"</f>
        <v>女</v>
      </c>
      <c r="D9" s="5" t="str">
        <f t="shared" si="0"/>
        <v>研究生学历</v>
      </c>
      <c r="E9" s="5" t="str">
        <f>"硕士"</f>
        <v>硕士</v>
      </c>
      <c r="F9" s="5" t="s">
        <v>8</v>
      </c>
      <c r="G9" s="5"/>
    </row>
    <row r="10" spans="1:7" ht="19.5" customHeight="1">
      <c r="A10" s="4">
        <v>8</v>
      </c>
      <c r="B10" s="5" t="str">
        <f>"朱耀钦"</f>
        <v>朱耀钦</v>
      </c>
      <c r="C10" s="5" t="str">
        <f aca="true" t="shared" si="3" ref="C10:C12">"男"</f>
        <v>男</v>
      </c>
      <c r="D10" s="5" t="str">
        <f aca="true" t="shared" si="4" ref="D10:D13">"研究生"</f>
        <v>研究生</v>
      </c>
      <c r="E10" s="5" t="str">
        <f>"金融硕士"</f>
        <v>金融硕士</v>
      </c>
      <c r="F10" s="5" t="s">
        <v>8</v>
      </c>
      <c r="G10" s="5"/>
    </row>
    <row r="11" spans="1:7" ht="19.5" customHeight="1">
      <c r="A11" s="4">
        <v>9</v>
      </c>
      <c r="B11" s="5" t="str">
        <f>"陈仁中"</f>
        <v>陈仁中</v>
      </c>
      <c r="C11" s="5" t="str">
        <f t="shared" si="3"/>
        <v>男</v>
      </c>
      <c r="D11" s="5" t="str">
        <f t="shared" si="4"/>
        <v>研究生</v>
      </c>
      <c r="E11" s="5" t="str">
        <f>"旅游管理硕士"</f>
        <v>旅游管理硕士</v>
      </c>
      <c r="F11" s="5" t="s">
        <v>8</v>
      </c>
      <c r="G11" s="5"/>
    </row>
    <row r="12" spans="1:7" ht="19.5" customHeight="1">
      <c r="A12" s="4">
        <v>10</v>
      </c>
      <c r="B12" s="5" t="str">
        <f>"王克飞"</f>
        <v>王克飞</v>
      </c>
      <c r="C12" s="5" t="str">
        <f t="shared" si="3"/>
        <v>男</v>
      </c>
      <c r="D12" s="5" t="str">
        <f aca="true" t="shared" si="5" ref="D12:D17">"研究生学历"</f>
        <v>研究生学历</v>
      </c>
      <c r="E12" s="5" t="str">
        <f>"法学硕士"</f>
        <v>法学硕士</v>
      </c>
      <c r="F12" s="5" t="s">
        <v>8</v>
      </c>
      <c r="G12" s="5"/>
    </row>
    <row r="13" spans="1:7" ht="19.5" customHeight="1">
      <c r="A13" s="4">
        <v>11</v>
      </c>
      <c r="B13" s="5" t="str">
        <f>"李周容"</f>
        <v>李周容</v>
      </c>
      <c r="C13" s="5" t="str">
        <f t="shared" si="2"/>
        <v>女</v>
      </c>
      <c r="D13" s="5" t="str">
        <f t="shared" si="4"/>
        <v>研究生</v>
      </c>
      <c r="E13" s="5" t="str">
        <f>"农学硕士"</f>
        <v>农学硕士</v>
      </c>
      <c r="F13" s="5" t="s">
        <v>8</v>
      </c>
      <c r="G13" s="5"/>
    </row>
    <row r="14" spans="1:7" ht="19.5" customHeight="1">
      <c r="A14" s="4">
        <v>12</v>
      </c>
      <c r="B14" s="5" t="str">
        <f>"张馨"</f>
        <v>张馨</v>
      </c>
      <c r="C14" s="5" t="str">
        <f t="shared" si="2"/>
        <v>女</v>
      </c>
      <c r="D14" s="5" t="str">
        <f>"硕士研究生"</f>
        <v>硕士研究生</v>
      </c>
      <c r="E14" s="5" t="str">
        <f>"工学硕士"</f>
        <v>工学硕士</v>
      </c>
      <c r="F14" s="5" t="s">
        <v>8</v>
      </c>
      <c r="G14" s="5"/>
    </row>
    <row r="15" spans="1:7" ht="19.5" customHeight="1">
      <c r="A15" s="4">
        <v>13</v>
      </c>
      <c r="B15" s="5" t="str">
        <f>"陈建军"</f>
        <v>陈建军</v>
      </c>
      <c r="C15" s="5" t="str">
        <f>"男"</f>
        <v>男</v>
      </c>
      <c r="D15" s="5" t="str">
        <f t="shared" si="5"/>
        <v>研究生学历</v>
      </c>
      <c r="E15" s="5" t="str">
        <f>"工学博士"</f>
        <v>工学博士</v>
      </c>
      <c r="F15" s="5" t="s">
        <v>8</v>
      </c>
      <c r="G15" s="5"/>
    </row>
    <row r="16" spans="1:7" ht="19.5" customHeight="1">
      <c r="A16" s="4">
        <v>14</v>
      </c>
      <c r="B16" s="5" t="str">
        <f>"蔺苗苗"</f>
        <v>蔺苗苗</v>
      </c>
      <c r="C16" s="5" t="str">
        <f aca="true" t="shared" si="6" ref="C16:C23">"女"</f>
        <v>女</v>
      </c>
      <c r="D16" s="5" t="str">
        <f>"硕士研究生"</f>
        <v>硕士研究生</v>
      </c>
      <c r="E16" s="5" t="str">
        <f>"硕士学位"</f>
        <v>硕士学位</v>
      </c>
      <c r="F16" s="5" t="s">
        <v>8</v>
      </c>
      <c r="G16" s="5"/>
    </row>
    <row r="17" spans="1:7" ht="19.5" customHeight="1">
      <c r="A17" s="4">
        <v>15</v>
      </c>
      <c r="B17" s="5" t="str">
        <f>"洪涯"</f>
        <v>洪涯</v>
      </c>
      <c r="C17" s="5" t="str">
        <f t="shared" si="6"/>
        <v>女</v>
      </c>
      <c r="D17" s="5" t="str">
        <f t="shared" si="5"/>
        <v>研究生学历</v>
      </c>
      <c r="E17" s="5" t="str">
        <f>"工学硕士"</f>
        <v>工学硕士</v>
      </c>
      <c r="F17" s="5" t="s">
        <v>8</v>
      </c>
      <c r="G17" s="5"/>
    </row>
    <row r="18" spans="1:7" ht="19.5" customHeight="1">
      <c r="A18" s="4">
        <v>16</v>
      </c>
      <c r="B18" s="5" t="str">
        <f>"彭文丽"</f>
        <v>彭文丽</v>
      </c>
      <c r="C18" s="5" t="str">
        <f t="shared" si="6"/>
        <v>女</v>
      </c>
      <c r="D18" s="5" t="str">
        <f>"研究生"</f>
        <v>研究生</v>
      </c>
      <c r="E18" s="5" t="str">
        <f>"农学"</f>
        <v>农学</v>
      </c>
      <c r="F18" s="5" t="s">
        <v>8</v>
      </c>
      <c r="G18" s="5"/>
    </row>
    <row r="19" spans="1:7" ht="19.5" customHeight="1">
      <c r="A19" s="4">
        <v>17</v>
      </c>
      <c r="B19" s="5" t="str">
        <f>"陈友珍"</f>
        <v>陈友珍</v>
      </c>
      <c r="C19" s="5" t="str">
        <f t="shared" si="6"/>
        <v>女</v>
      </c>
      <c r="D19" s="5" t="str">
        <f aca="true" t="shared" si="7" ref="D19:D23">"研究生学历"</f>
        <v>研究生学历</v>
      </c>
      <c r="E19" s="5" t="str">
        <f>"法律硕士"</f>
        <v>法律硕士</v>
      </c>
      <c r="F19" s="5" t="s">
        <v>8</v>
      </c>
      <c r="G19" s="5"/>
    </row>
    <row r="20" spans="1:7" ht="19.5" customHeight="1">
      <c r="A20" s="4">
        <v>18</v>
      </c>
      <c r="B20" s="5" t="str">
        <f>"阎毅"</f>
        <v>阎毅</v>
      </c>
      <c r="C20" s="5" t="str">
        <f t="shared" si="6"/>
        <v>女</v>
      </c>
      <c r="D20" s="5" t="str">
        <f t="shared" si="7"/>
        <v>研究生学历</v>
      </c>
      <c r="E20" s="5" t="str">
        <f>"哲学硕士"</f>
        <v>哲学硕士</v>
      </c>
      <c r="F20" s="5" t="s">
        <v>8</v>
      </c>
      <c r="G20" s="5"/>
    </row>
    <row r="21" spans="1:7" ht="19.5" customHeight="1">
      <c r="A21" s="4">
        <v>19</v>
      </c>
      <c r="B21" s="5" t="str">
        <f>"陈昕昕"</f>
        <v>陈昕昕</v>
      </c>
      <c r="C21" s="5" t="str">
        <f t="shared" si="6"/>
        <v>女</v>
      </c>
      <c r="D21" s="5" t="str">
        <f t="shared" si="7"/>
        <v>研究生学历</v>
      </c>
      <c r="E21" s="5" t="str">
        <f>"历史学硕士"</f>
        <v>历史学硕士</v>
      </c>
      <c r="F21" s="5" t="s">
        <v>8</v>
      </c>
      <c r="G21" s="5"/>
    </row>
    <row r="22" spans="1:7" ht="19.5" customHeight="1">
      <c r="A22" s="4">
        <v>20</v>
      </c>
      <c r="B22" s="5" t="str">
        <f>"杜小妹"</f>
        <v>杜小妹</v>
      </c>
      <c r="C22" s="5" t="str">
        <f t="shared" si="6"/>
        <v>女</v>
      </c>
      <c r="D22" s="5" t="str">
        <f t="shared" si="7"/>
        <v>研究生学历</v>
      </c>
      <c r="E22" s="5" t="str">
        <f>"教育学硕士"</f>
        <v>教育学硕士</v>
      </c>
      <c r="F22" s="5" t="s">
        <v>8</v>
      </c>
      <c r="G22" s="5"/>
    </row>
    <row r="23" spans="1:7" ht="19.5" customHeight="1">
      <c r="A23" s="4">
        <v>21</v>
      </c>
      <c r="B23" s="5" t="str">
        <f>"刘晓欢"</f>
        <v>刘晓欢</v>
      </c>
      <c r="C23" s="5" t="str">
        <f t="shared" si="6"/>
        <v>女</v>
      </c>
      <c r="D23" s="5" t="str">
        <f t="shared" si="7"/>
        <v>研究生学历</v>
      </c>
      <c r="E23" s="5" t="str">
        <f>"硕士学位"</f>
        <v>硕士学位</v>
      </c>
      <c r="F23" s="5" t="s">
        <v>8</v>
      </c>
      <c r="G23" s="5"/>
    </row>
    <row r="24" spans="1:7" ht="19.5" customHeight="1">
      <c r="A24" s="4">
        <v>22</v>
      </c>
      <c r="B24" s="5" t="str">
        <f>"徐相钦"</f>
        <v>徐相钦</v>
      </c>
      <c r="C24" s="5" t="str">
        <f>"男"</f>
        <v>男</v>
      </c>
      <c r="D24" s="5" t="str">
        <f>"硕士"</f>
        <v>硕士</v>
      </c>
      <c r="E24" s="5" t="str">
        <f>"社会工作硕士"</f>
        <v>社会工作硕士</v>
      </c>
      <c r="F24" s="5" t="s">
        <v>8</v>
      </c>
      <c r="G24" s="5"/>
    </row>
    <row r="25" spans="1:7" ht="19.5" customHeight="1">
      <c r="A25" s="4">
        <v>23</v>
      </c>
      <c r="B25" s="5" t="str">
        <f>"侯德佳"</f>
        <v>侯德佳</v>
      </c>
      <c r="C25" s="5" t="str">
        <f>"男"</f>
        <v>男</v>
      </c>
      <c r="D25" s="5" t="str">
        <f aca="true" t="shared" si="8" ref="D25:D29">"研究生学历"</f>
        <v>研究生学历</v>
      </c>
      <c r="E25" s="5" t="str">
        <f>"农学学位"</f>
        <v>农学学位</v>
      </c>
      <c r="F25" s="5" t="s">
        <v>8</v>
      </c>
      <c r="G25" s="5"/>
    </row>
    <row r="26" spans="1:7" ht="19.5" customHeight="1">
      <c r="A26" s="4">
        <v>24</v>
      </c>
      <c r="B26" s="5" t="str">
        <f>"卢塘飞"</f>
        <v>卢塘飞</v>
      </c>
      <c r="C26" s="5" t="str">
        <f aca="true" t="shared" si="9" ref="C26:C29">"女"</f>
        <v>女</v>
      </c>
      <c r="D26" s="5" t="str">
        <f t="shared" si="8"/>
        <v>研究生学历</v>
      </c>
      <c r="E26" s="5" t="str">
        <f>"农学硕士"</f>
        <v>农学硕士</v>
      </c>
      <c r="F26" s="5" t="s">
        <v>8</v>
      </c>
      <c r="G26" s="5"/>
    </row>
    <row r="27" spans="1:7" ht="19.5" customHeight="1">
      <c r="A27" s="4">
        <v>25</v>
      </c>
      <c r="B27" s="5" t="str">
        <f>"王滢"</f>
        <v>王滢</v>
      </c>
      <c r="C27" s="5" t="str">
        <f t="shared" si="9"/>
        <v>女</v>
      </c>
      <c r="D27" s="5" t="str">
        <f t="shared" si="8"/>
        <v>研究生学历</v>
      </c>
      <c r="E27" s="5" t="str">
        <f>"理学硕士"</f>
        <v>理学硕士</v>
      </c>
      <c r="F27" s="5" t="s">
        <v>8</v>
      </c>
      <c r="G27" s="5"/>
    </row>
    <row r="28" spans="1:7" ht="19.5" customHeight="1">
      <c r="A28" s="4">
        <v>26</v>
      </c>
      <c r="B28" s="5" t="str">
        <f>"钱煦"</f>
        <v>钱煦</v>
      </c>
      <c r="C28" s="5" t="str">
        <f t="shared" si="9"/>
        <v>女</v>
      </c>
      <c r="D28" s="5" t="str">
        <f t="shared" si="8"/>
        <v>研究生学历</v>
      </c>
      <c r="E28" s="5" t="str">
        <f>"文学硕士"</f>
        <v>文学硕士</v>
      </c>
      <c r="F28" s="5" t="s">
        <v>8</v>
      </c>
      <c r="G28" s="5"/>
    </row>
    <row r="29" spans="1:7" ht="19.5" customHeight="1">
      <c r="A29" s="4">
        <v>27</v>
      </c>
      <c r="B29" s="5" t="str">
        <f>"张秋娟"</f>
        <v>张秋娟</v>
      </c>
      <c r="C29" s="5" t="str">
        <f t="shared" si="9"/>
        <v>女</v>
      </c>
      <c r="D29" s="5" t="str">
        <f t="shared" si="8"/>
        <v>研究生学历</v>
      </c>
      <c r="E29" s="5" t="str">
        <f aca="true" t="shared" si="10" ref="E29:E33">"工学硕士"</f>
        <v>工学硕士</v>
      </c>
      <c r="F29" s="5" t="s">
        <v>8</v>
      </c>
      <c r="G29" s="5"/>
    </row>
    <row r="30" spans="1:7" ht="19.5" customHeight="1">
      <c r="A30" s="4">
        <v>28</v>
      </c>
      <c r="B30" s="5" t="str">
        <f>"李继鹏"</f>
        <v>李继鹏</v>
      </c>
      <c r="C30" s="5" t="str">
        <f aca="true" t="shared" si="11" ref="C30:C34">"男"</f>
        <v>男</v>
      </c>
      <c r="D30" s="5" t="str">
        <f>"博士研究生学历"</f>
        <v>博士研究生学历</v>
      </c>
      <c r="E30" s="5" t="str">
        <f>"工学博士"</f>
        <v>工学博士</v>
      </c>
      <c r="F30" s="5" t="s">
        <v>8</v>
      </c>
      <c r="G30" s="5"/>
    </row>
    <row r="31" spans="1:7" ht="19.5" customHeight="1">
      <c r="A31" s="4">
        <v>29</v>
      </c>
      <c r="B31" s="5" t="str">
        <f>"卞晶晶"</f>
        <v>卞晶晶</v>
      </c>
      <c r="C31" s="5" t="str">
        <f aca="true" t="shared" si="12" ref="C31:C36">"女"</f>
        <v>女</v>
      </c>
      <c r="D31" s="5" t="str">
        <f>"研究生学历"</f>
        <v>研究生学历</v>
      </c>
      <c r="E31" s="5" t="str">
        <f>"管理学硕士"</f>
        <v>管理学硕士</v>
      </c>
      <c r="F31" s="5" t="s">
        <v>8</v>
      </c>
      <c r="G31" s="5"/>
    </row>
    <row r="32" spans="1:7" ht="19.5" customHeight="1">
      <c r="A32" s="4">
        <v>30</v>
      </c>
      <c r="B32" s="5" t="str">
        <f>"陈卓睿"</f>
        <v>陈卓睿</v>
      </c>
      <c r="C32" s="5" t="str">
        <f t="shared" si="11"/>
        <v>男</v>
      </c>
      <c r="D32" s="5" t="str">
        <f>"硕士研究生"</f>
        <v>硕士研究生</v>
      </c>
      <c r="E32" s="5" t="str">
        <f t="shared" si="10"/>
        <v>工学硕士</v>
      </c>
      <c r="F32" s="5" t="s">
        <v>8</v>
      </c>
      <c r="G32" s="5"/>
    </row>
    <row r="33" spans="1:7" ht="19.5" customHeight="1">
      <c r="A33" s="4">
        <v>31</v>
      </c>
      <c r="B33" s="5" t="str">
        <f>"符学龙"</f>
        <v>符学龙</v>
      </c>
      <c r="C33" s="5" t="str">
        <f t="shared" si="11"/>
        <v>男</v>
      </c>
      <c r="D33" s="5" t="str">
        <f>"研究生"</f>
        <v>研究生</v>
      </c>
      <c r="E33" s="5" t="str">
        <f t="shared" si="10"/>
        <v>工学硕士</v>
      </c>
      <c r="F33" s="5" t="s">
        <v>8</v>
      </c>
      <c r="G33" s="5"/>
    </row>
    <row r="34" spans="1:7" ht="19.5" customHeight="1">
      <c r="A34" s="4">
        <v>32</v>
      </c>
      <c r="B34" s="5" t="str">
        <f>"赵亮"</f>
        <v>赵亮</v>
      </c>
      <c r="C34" s="5" t="str">
        <f t="shared" si="11"/>
        <v>男</v>
      </c>
      <c r="D34" s="5" t="str">
        <f>"全日制硕士研究生"</f>
        <v>全日制硕士研究生</v>
      </c>
      <c r="E34" s="5" t="str">
        <f>"硕士"</f>
        <v>硕士</v>
      </c>
      <c r="F34" s="5" t="s">
        <v>8</v>
      </c>
      <c r="G34" s="5"/>
    </row>
    <row r="35" spans="1:7" ht="19.5" customHeight="1">
      <c r="A35" s="4">
        <v>33</v>
      </c>
      <c r="B35" s="5" t="str">
        <f>"张梦真"</f>
        <v>张梦真</v>
      </c>
      <c r="C35" s="5" t="str">
        <f t="shared" si="12"/>
        <v>女</v>
      </c>
      <c r="D35" s="5" t="str">
        <f>"硕士"</f>
        <v>硕士</v>
      </c>
      <c r="E35" s="5" t="str">
        <f>"文学硕士"</f>
        <v>文学硕士</v>
      </c>
      <c r="F35" s="5" t="s">
        <v>8</v>
      </c>
      <c r="G35" s="5"/>
    </row>
    <row r="36" spans="1:7" ht="19.5" customHeight="1">
      <c r="A36" s="4">
        <v>34</v>
      </c>
      <c r="B36" s="5" t="str">
        <f>"王万丽"</f>
        <v>王万丽</v>
      </c>
      <c r="C36" s="5" t="str">
        <f t="shared" si="12"/>
        <v>女</v>
      </c>
      <c r="D36" s="5" t="str">
        <f aca="true" t="shared" si="13" ref="D36:D40">"研究生学历"</f>
        <v>研究生学历</v>
      </c>
      <c r="E36" s="5" t="str">
        <f>"理学硕士"</f>
        <v>理学硕士</v>
      </c>
      <c r="F36" s="5" t="s">
        <v>8</v>
      </c>
      <c r="G36" s="5"/>
    </row>
    <row r="37" spans="1:7" ht="19.5" customHeight="1">
      <c r="A37" s="4">
        <v>35</v>
      </c>
      <c r="B37" s="5" t="str">
        <f>"梁峻玮"</f>
        <v>梁峻玮</v>
      </c>
      <c r="C37" s="5" t="str">
        <f aca="true" t="shared" si="14" ref="C37:C40">"男"</f>
        <v>男</v>
      </c>
      <c r="D37" s="5" t="str">
        <f>"研究生"</f>
        <v>研究生</v>
      </c>
      <c r="E37" s="5" t="str">
        <f>"农学硕士"</f>
        <v>农学硕士</v>
      </c>
      <c r="F37" s="5" t="s">
        <v>8</v>
      </c>
      <c r="G37" s="5"/>
    </row>
    <row r="38" spans="1:7" ht="19.5" customHeight="1">
      <c r="A38" s="4">
        <v>36</v>
      </c>
      <c r="B38" s="5" t="str">
        <f>"刘彬"</f>
        <v>刘彬</v>
      </c>
      <c r="C38" s="5" t="str">
        <f t="shared" si="14"/>
        <v>男</v>
      </c>
      <c r="D38" s="5" t="str">
        <f t="shared" si="13"/>
        <v>研究生学历</v>
      </c>
      <c r="E38" s="5" t="str">
        <f>"工商管理硕士"</f>
        <v>工商管理硕士</v>
      </c>
      <c r="F38" s="5" t="s">
        <v>8</v>
      </c>
      <c r="G38" s="5"/>
    </row>
    <row r="39" spans="1:7" ht="19.5" customHeight="1">
      <c r="A39" s="4">
        <v>37</v>
      </c>
      <c r="B39" s="5" t="str">
        <f>"李仕男"</f>
        <v>李仕男</v>
      </c>
      <c r="C39" s="5" t="str">
        <f t="shared" si="14"/>
        <v>男</v>
      </c>
      <c r="D39" s="5" t="str">
        <f>"研究生"</f>
        <v>研究生</v>
      </c>
      <c r="E39" s="5" t="str">
        <f>"语言学硕士"</f>
        <v>语言学硕士</v>
      </c>
      <c r="F39" s="5" t="s">
        <v>8</v>
      </c>
      <c r="G39" s="5"/>
    </row>
    <row r="40" spans="1:7" ht="19.5" customHeight="1">
      <c r="A40" s="4">
        <v>38</v>
      </c>
      <c r="B40" s="5" t="str">
        <f>"李新瑶"</f>
        <v>李新瑶</v>
      </c>
      <c r="C40" s="5" t="str">
        <f t="shared" si="14"/>
        <v>男</v>
      </c>
      <c r="D40" s="5" t="str">
        <f t="shared" si="13"/>
        <v>研究生学历</v>
      </c>
      <c r="E40" s="5" t="str">
        <f>"理学硕士"</f>
        <v>理学硕士</v>
      </c>
      <c r="F40" s="5" t="s">
        <v>8</v>
      </c>
      <c r="G40" s="5"/>
    </row>
    <row r="41" spans="1:7" ht="19.5" customHeight="1">
      <c r="A41" s="4">
        <v>39</v>
      </c>
      <c r="B41" s="5" t="str">
        <f>"扶艳萍"</f>
        <v>扶艳萍</v>
      </c>
      <c r="C41" s="5" t="str">
        <f aca="true" t="shared" si="15" ref="C41:C45">"女"</f>
        <v>女</v>
      </c>
      <c r="D41" s="5" t="str">
        <f>"硕士学历"</f>
        <v>硕士学历</v>
      </c>
      <c r="E41" s="5" t="str">
        <f>"农业推广硕士"</f>
        <v>农业推广硕士</v>
      </c>
      <c r="F41" s="5" t="s">
        <v>8</v>
      </c>
      <c r="G41" s="5"/>
    </row>
    <row r="42" spans="1:7" ht="19.5" customHeight="1">
      <c r="A42" s="4">
        <v>40</v>
      </c>
      <c r="B42" s="5" t="str">
        <f>"张森"</f>
        <v>张森</v>
      </c>
      <c r="C42" s="5" t="str">
        <f aca="true" t="shared" si="16" ref="C42:C47">"男"</f>
        <v>男</v>
      </c>
      <c r="D42" s="5" t="str">
        <f aca="true" t="shared" si="17" ref="D42:D45">"研究生学历"</f>
        <v>研究生学历</v>
      </c>
      <c r="E42" s="5" t="str">
        <f>"硕士研究生学位"</f>
        <v>硕士研究生学位</v>
      </c>
      <c r="F42" s="5" t="s">
        <v>8</v>
      </c>
      <c r="G42" s="5"/>
    </row>
    <row r="43" spans="1:7" ht="19.5" customHeight="1">
      <c r="A43" s="4">
        <v>41</v>
      </c>
      <c r="B43" s="5" t="str">
        <f>"张晨阳"</f>
        <v>张晨阳</v>
      </c>
      <c r="C43" s="5" t="str">
        <f t="shared" si="16"/>
        <v>男</v>
      </c>
      <c r="D43" s="5" t="str">
        <f t="shared" si="17"/>
        <v>研究生学历</v>
      </c>
      <c r="E43" s="5" t="str">
        <f>"理学硕士"</f>
        <v>理学硕士</v>
      </c>
      <c r="F43" s="5" t="s">
        <v>8</v>
      </c>
      <c r="G43" s="5"/>
    </row>
    <row r="44" spans="1:7" ht="19.5" customHeight="1">
      <c r="A44" s="4">
        <v>42</v>
      </c>
      <c r="B44" s="5" t="str">
        <f>"程鹤楠"</f>
        <v>程鹤楠</v>
      </c>
      <c r="C44" s="5" t="str">
        <f t="shared" si="15"/>
        <v>女</v>
      </c>
      <c r="D44" s="5" t="str">
        <f t="shared" si="17"/>
        <v>研究生学历</v>
      </c>
      <c r="E44" s="5" t="str">
        <f>"工学博士"</f>
        <v>工学博士</v>
      </c>
      <c r="F44" s="5" t="s">
        <v>8</v>
      </c>
      <c r="G44" s="5"/>
    </row>
    <row r="45" spans="1:7" ht="19.5" customHeight="1">
      <c r="A45" s="4">
        <v>43</v>
      </c>
      <c r="B45" s="5" t="str">
        <f>"曾敏"</f>
        <v>曾敏</v>
      </c>
      <c r="C45" s="5" t="str">
        <f t="shared" si="15"/>
        <v>女</v>
      </c>
      <c r="D45" s="5" t="str">
        <f t="shared" si="17"/>
        <v>研究生学历</v>
      </c>
      <c r="E45" s="5" t="str">
        <f>"文学硕士"</f>
        <v>文学硕士</v>
      </c>
      <c r="F45" s="5" t="s">
        <v>8</v>
      </c>
      <c r="G45" s="5"/>
    </row>
    <row r="46" spans="1:7" ht="19.5" customHeight="1">
      <c r="A46" s="4">
        <v>44</v>
      </c>
      <c r="B46" s="5" t="str">
        <f>"陈泽"</f>
        <v>陈泽</v>
      </c>
      <c r="C46" s="5" t="str">
        <f t="shared" si="16"/>
        <v>男</v>
      </c>
      <c r="D46" s="5" t="str">
        <f>"硕士研究生"</f>
        <v>硕士研究生</v>
      </c>
      <c r="E46" s="5" t="str">
        <f>"硕士学位"</f>
        <v>硕士学位</v>
      </c>
      <c r="F46" s="5" t="s">
        <v>8</v>
      </c>
      <c r="G46" s="5"/>
    </row>
    <row r="47" spans="1:7" ht="19.5" customHeight="1">
      <c r="A47" s="4">
        <v>45</v>
      </c>
      <c r="B47" s="5" t="str">
        <f>"叶华钊"</f>
        <v>叶华钊</v>
      </c>
      <c r="C47" s="5" t="str">
        <f t="shared" si="16"/>
        <v>男</v>
      </c>
      <c r="D47" s="5" t="str">
        <f aca="true" t="shared" si="18" ref="D47:D50">"研究生学历"</f>
        <v>研究生学历</v>
      </c>
      <c r="E47" s="5" t="str">
        <f>"工学硕士"</f>
        <v>工学硕士</v>
      </c>
      <c r="F47" s="5" t="s">
        <v>8</v>
      </c>
      <c r="G47" s="5"/>
    </row>
    <row r="48" spans="1:7" ht="19.5" customHeight="1">
      <c r="A48" s="4">
        <v>46</v>
      </c>
      <c r="B48" s="5" t="str">
        <f>"李心笛"</f>
        <v>李心笛</v>
      </c>
      <c r="C48" s="5" t="str">
        <f>"女"</f>
        <v>女</v>
      </c>
      <c r="D48" s="5" t="str">
        <f t="shared" si="18"/>
        <v>研究生学历</v>
      </c>
      <c r="E48" s="5" t="str">
        <f>"文学硕士"</f>
        <v>文学硕士</v>
      </c>
      <c r="F48" s="5" t="s">
        <v>8</v>
      </c>
      <c r="G48" s="5"/>
    </row>
    <row r="49" spans="1:7" ht="19.5" customHeight="1">
      <c r="A49" s="4">
        <v>47</v>
      </c>
      <c r="B49" s="5" t="str">
        <f>"徐鹏"</f>
        <v>徐鹏</v>
      </c>
      <c r="C49" s="5" t="str">
        <f aca="true" t="shared" si="19" ref="C49:C53">"男"</f>
        <v>男</v>
      </c>
      <c r="D49" s="5" t="str">
        <f t="shared" si="18"/>
        <v>研究生学历</v>
      </c>
      <c r="E49" s="5" t="str">
        <f>"理学硕士"</f>
        <v>理学硕士</v>
      </c>
      <c r="F49" s="5" t="s">
        <v>8</v>
      </c>
      <c r="G49" s="5"/>
    </row>
    <row r="50" spans="1:7" ht="19.5" customHeight="1">
      <c r="A50" s="4">
        <v>48</v>
      </c>
      <c r="B50" s="5" t="str">
        <f>"张哲瑞"</f>
        <v>张哲瑞</v>
      </c>
      <c r="C50" s="5" t="str">
        <f t="shared" si="19"/>
        <v>男</v>
      </c>
      <c r="D50" s="5" t="str">
        <f t="shared" si="18"/>
        <v>研究生学历</v>
      </c>
      <c r="E50" s="5" t="str">
        <f>"工学学士"</f>
        <v>工学学士</v>
      </c>
      <c r="F50" s="5" t="s">
        <v>8</v>
      </c>
      <c r="G50" s="5"/>
    </row>
    <row r="51" spans="1:7" ht="19.5" customHeight="1">
      <c r="A51" s="4">
        <v>49</v>
      </c>
      <c r="B51" s="5" t="str">
        <f>"高冠斌"</f>
        <v>高冠斌</v>
      </c>
      <c r="C51" s="5" t="str">
        <f t="shared" si="19"/>
        <v>男</v>
      </c>
      <c r="D51" s="5" t="str">
        <f>"研究生"</f>
        <v>研究生</v>
      </c>
      <c r="E51" s="5" t="str">
        <f>"医学硕士"</f>
        <v>医学硕士</v>
      </c>
      <c r="F51" s="5" t="s">
        <v>8</v>
      </c>
      <c r="G51" s="5"/>
    </row>
    <row r="52" spans="1:7" ht="19.5" customHeight="1">
      <c r="A52" s="4">
        <v>50</v>
      </c>
      <c r="B52" s="5" t="str">
        <f>"董方"</f>
        <v>董方</v>
      </c>
      <c r="C52" s="5" t="str">
        <f t="shared" si="19"/>
        <v>男</v>
      </c>
      <c r="D52" s="5" t="str">
        <f aca="true" t="shared" si="20" ref="D52:D57">"硕士研究生"</f>
        <v>硕士研究生</v>
      </c>
      <c r="E52" s="5" t="str">
        <f>"硕士学位"</f>
        <v>硕士学位</v>
      </c>
      <c r="F52" s="5" t="s">
        <v>8</v>
      </c>
      <c r="G52" s="5"/>
    </row>
    <row r="53" spans="1:7" ht="19.5" customHeight="1">
      <c r="A53" s="4">
        <v>51</v>
      </c>
      <c r="B53" s="5" t="str">
        <f>"高立峰"</f>
        <v>高立峰</v>
      </c>
      <c r="C53" s="5" t="str">
        <f t="shared" si="19"/>
        <v>男</v>
      </c>
      <c r="D53" s="5" t="str">
        <f>"研究生学历"</f>
        <v>研究生学历</v>
      </c>
      <c r="E53" s="5" t="str">
        <f aca="true" t="shared" si="21" ref="E53:E56">"农学硕士"</f>
        <v>农学硕士</v>
      </c>
      <c r="F53" s="5" t="s">
        <v>8</v>
      </c>
      <c r="G53" s="5"/>
    </row>
    <row r="54" spans="1:7" ht="19.5" customHeight="1">
      <c r="A54" s="4">
        <v>52</v>
      </c>
      <c r="B54" s="5" t="str">
        <f>"宋爽爽"</f>
        <v>宋爽爽</v>
      </c>
      <c r="C54" s="5" t="str">
        <f aca="true" t="shared" si="22" ref="C54:C58">"女"</f>
        <v>女</v>
      </c>
      <c r="D54" s="5" t="str">
        <f t="shared" si="20"/>
        <v>硕士研究生</v>
      </c>
      <c r="E54" s="5" t="str">
        <f>"文学硕士"</f>
        <v>文学硕士</v>
      </c>
      <c r="F54" s="5" t="s">
        <v>8</v>
      </c>
      <c r="G54" s="5"/>
    </row>
    <row r="55" spans="1:7" ht="19.5" customHeight="1">
      <c r="A55" s="4">
        <v>53</v>
      </c>
      <c r="B55" s="5" t="str">
        <f>"吴莉君"</f>
        <v>吴莉君</v>
      </c>
      <c r="C55" s="5" t="str">
        <f t="shared" si="22"/>
        <v>女</v>
      </c>
      <c r="D55" s="5" t="str">
        <f t="shared" si="20"/>
        <v>硕士研究生</v>
      </c>
      <c r="E55" s="5" t="str">
        <f t="shared" si="21"/>
        <v>农学硕士</v>
      </c>
      <c r="F55" s="5" t="s">
        <v>8</v>
      </c>
      <c r="G55" s="5"/>
    </row>
    <row r="56" spans="1:7" ht="19.5" customHeight="1">
      <c r="A56" s="4">
        <v>54</v>
      </c>
      <c r="B56" s="5" t="str">
        <f>"朱映"</f>
        <v>朱映</v>
      </c>
      <c r="C56" s="5" t="str">
        <f t="shared" si="22"/>
        <v>女</v>
      </c>
      <c r="D56" s="5" t="str">
        <f t="shared" si="20"/>
        <v>硕士研究生</v>
      </c>
      <c r="E56" s="5" t="str">
        <f t="shared" si="21"/>
        <v>农学硕士</v>
      </c>
      <c r="F56" s="5" t="s">
        <v>8</v>
      </c>
      <c r="G56" s="5"/>
    </row>
    <row r="57" spans="1:7" ht="19.5" customHeight="1">
      <c r="A57" s="4">
        <v>55</v>
      </c>
      <c r="B57" s="5" t="str">
        <f>"陈聪慧"</f>
        <v>陈聪慧</v>
      </c>
      <c r="C57" s="5" t="str">
        <f t="shared" si="22"/>
        <v>女</v>
      </c>
      <c r="D57" s="5" t="str">
        <f t="shared" si="20"/>
        <v>硕士研究生</v>
      </c>
      <c r="E57" s="5" t="str">
        <f>"艺术硕士"</f>
        <v>艺术硕士</v>
      </c>
      <c r="F57" s="5" t="s">
        <v>8</v>
      </c>
      <c r="G57" s="5"/>
    </row>
    <row r="58" spans="1:7" ht="19.5" customHeight="1">
      <c r="A58" s="4">
        <v>56</v>
      </c>
      <c r="B58" s="5" t="str">
        <f>"许彩丽"</f>
        <v>许彩丽</v>
      </c>
      <c r="C58" s="5" t="str">
        <f t="shared" si="22"/>
        <v>女</v>
      </c>
      <c r="D58" s="5" t="str">
        <f aca="true" t="shared" si="23" ref="D58:D60">"研究生学历"</f>
        <v>研究生学历</v>
      </c>
      <c r="E58" s="5" t="str">
        <f>"农业硕士"</f>
        <v>农业硕士</v>
      </c>
      <c r="F58" s="5" t="s">
        <v>8</v>
      </c>
      <c r="G58" s="5"/>
    </row>
    <row r="59" spans="1:7" ht="19.5" customHeight="1">
      <c r="A59" s="4">
        <v>57</v>
      </c>
      <c r="B59" s="5" t="str">
        <f>"李飞"</f>
        <v>李飞</v>
      </c>
      <c r="C59" s="5" t="str">
        <f>"男"</f>
        <v>男</v>
      </c>
      <c r="D59" s="5" t="str">
        <f t="shared" si="23"/>
        <v>研究生学历</v>
      </c>
      <c r="E59" s="5" t="str">
        <f>"管理学硕士"</f>
        <v>管理学硕士</v>
      </c>
      <c r="F59" s="5" t="s">
        <v>8</v>
      </c>
      <c r="G59" s="5"/>
    </row>
    <row r="60" spans="1:7" ht="19.5" customHeight="1">
      <c r="A60" s="4">
        <v>58</v>
      </c>
      <c r="B60" s="5" t="str">
        <f>"崔鹏"</f>
        <v>崔鹏</v>
      </c>
      <c r="C60" s="5" t="str">
        <f>"男"</f>
        <v>男</v>
      </c>
      <c r="D60" s="5" t="str">
        <f t="shared" si="23"/>
        <v>研究生学历</v>
      </c>
      <c r="E60" s="5" t="str">
        <f>"教育学硕士"</f>
        <v>教育学硕士</v>
      </c>
      <c r="F60" s="5" t="s">
        <v>8</v>
      </c>
      <c r="G60" s="5"/>
    </row>
    <row r="61" spans="1:7" ht="19.5" customHeight="1">
      <c r="A61" s="4">
        <v>59</v>
      </c>
      <c r="B61" s="5" t="str">
        <f>"许昌珍"</f>
        <v>许昌珍</v>
      </c>
      <c r="C61" s="5" t="str">
        <f aca="true" t="shared" si="24" ref="C61:C64">"女"</f>
        <v>女</v>
      </c>
      <c r="D61" s="5" t="str">
        <f>"硕士研究生学历"</f>
        <v>硕士研究生学历</v>
      </c>
      <c r="E61" s="5" t="str">
        <f>"农学硕士"</f>
        <v>农学硕士</v>
      </c>
      <c r="F61" s="5" t="s">
        <v>8</v>
      </c>
      <c r="G61" s="5"/>
    </row>
    <row r="62" spans="1:7" ht="19.5" customHeight="1">
      <c r="A62" s="4">
        <v>60</v>
      </c>
      <c r="B62" s="5" t="str">
        <f>"关业欢"</f>
        <v>关业欢</v>
      </c>
      <c r="C62" s="5" t="str">
        <f t="shared" si="24"/>
        <v>女</v>
      </c>
      <c r="D62" s="5" t="str">
        <f>"硕士研究生"</f>
        <v>硕士研究生</v>
      </c>
      <c r="E62" s="5" t="str">
        <f>"工程硕士"</f>
        <v>工程硕士</v>
      </c>
      <c r="F62" s="5" t="s">
        <v>8</v>
      </c>
      <c r="G62" s="5"/>
    </row>
    <row r="63" spans="1:7" ht="19.5" customHeight="1">
      <c r="A63" s="4">
        <v>61</v>
      </c>
      <c r="B63" s="5" t="str">
        <f>"张凤茹"</f>
        <v>张凤茹</v>
      </c>
      <c r="C63" s="5" t="str">
        <f t="shared" si="24"/>
        <v>女</v>
      </c>
      <c r="D63" s="5" t="str">
        <f aca="true" t="shared" si="25" ref="D63:D71">"研究生学历"</f>
        <v>研究生学历</v>
      </c>
      <c r="E63" s="5" t="str">
        <f>"专业硕士"</f>
        <v>专业硕士</v>
      </c>
      <c r="F63" s="5" t="s">
        <v>8</v>
      </c>
      <c r="G63" s="5"/>
    </row>
    <row r="64" spans="1:7" ht="19.5" customHeight="1">
      <c r="A64" s="4">
        <v>62</v>
      </c>
      <c r="B64" s="5" t="str">
        <f>"宋英杰"</f>
        <v>宋英杰</v>
      </c>
      <c r="C64" s="5" t="str">
        <f t="shared" si="24"/>
        <v>女</v>
      </c>
      <c r="D64" s="5" t="str">
        <f t="shared" si="25"/>
        <v>研究生学历</v>
      </c>
      <c r="E64" s="5" t="str">
        <f>"艺术硕士"</f>
        <v>艺术硕士</v>
      </c>
      <c r="F64" s="5" t="s">
        <v>8</v>
      </c>
      <c r="G64" s="5"/>
    </row>
    <row r="65" spans="1:7" ht="19.5" customHeight="1">
      <c r="A65" s="4">
        <v>63</v>
      </c>
      <c r="B65" s="5" t="str">
        <f>"林道云"</f>
        <v>林道云</v>
      </c>
      <c r="C65" s="5" t="str">
        <f aca="true" t="shared" si="26" ref="C65:C70">"男"</f>
        <v>男</v>
      </c>
      <c r="D65" s="5" t="str">
        <f>"研究生"</f>
        <v>研究生</v>
      </c>
      <c r="E65" s="5" t="str">
        <f>"教育学硕士"</f>
        <v>教育学硕士</v>
      </c>
      <c r="F65" s="5" t="s">
        <v>8</v>
      </c>
      <c r="G65" s="5"/>
    </row>
    <row r="66" spans="1:7" ht="19.5" customHeight="1">
      <c r="A66" s="4">
        <v>64</v>
      </c>
      <c r="B66" s="5" t="str">
        <f>"吴二焕"</f>
        <v>吴二焕</v>
      </c>
      <c r="C66" s="5" t="str">
        <f aca="true" t="shared" si="27" ref="C66:C75">"女"</f>
        <v>女</v>
      </c>
      <c r="D66" s="5" t="str">
        <f>"研究生"</f>
        <v>研究生</v>
      </c>
      <c r="E66" s="5" t="str">
        <f>"硕士"</f>
        <v>硕士</v>
      </c>
      <c r="F66" s="5" t="s">
        <v>8</v>
      </c>
      <c r="G66" s="5"/>
    </row>
    <row r="67" spans="1:7" ht="19.5" customHeight="1">
      <c r="A67" s="4">
        <v>65</v>
      </c>
      <c r="B67" s="5" t="str">
        <f>"杨尚榕"</f>
        <v>杨尚榕</v>
      </c>
      <c r="C67" s="5" t="str">
        <f t="shared" si="27"/>
        <v>女</v>
      </c>
      <c r="D67" s="5" t="str">
        <f t="shared" si="25"/>
        <v>研究生学历</v>
      </c>
      <c r="E67" s="5" t="str">
        <f>"法律硕士"</f>
        <v>法律硕士</v>
      </c>
      <c r="F67" s="5" t="s">
        <v>8</v>
      </c>
      <c r="G67" s="5"/>
    </row>
    <row r="68" spans="1:7" ht="19.5" customHeight="1">
      <c r="A68" s="4">
        <v>66</v>
      </c>
      <c r="B68" s="5" t="str">
        <f>"冯子峻"</f>
        <v>冯子峻</v>
      </c>
      <c r="C68" s="5" t="str">
        <f t="shared" si="26"/>
        <v>男</v>
      </c>
      <c r="D68" s="5" t="str">
        <f t="shared" si="25"/>
        <v>研究生学历</v>
      </c>
      <c r="E68" s="5" t="str">
        <f>"风景园林硕士"</f>
        <v>风景园林硕士</v>
      </c>
      <c r="F68" s="5" t="s">
        <v>8</v>
      </c>
      <c r="G68" s="5"/>
    </row>
    <row r="69" spans="1:7" ht="19.5" customHeight="1">
      <c r="A69" s="4">
        <v>67</v>
      </c>
      <c r="B69" s="5" t="str">
        <f>"蔡翰"</f>
        <v>蔡翰</v>
      </c>
      <c r="C69" s="5" t="str">
        <f t="shared" si="26"/>
        <v>男</v>
      </c>
      <c r="D69" s="5" t="str">
        <f t="shared" si="25"/>
        <v>研究生学历</v>
      </c>
      <c r="E69" s="5" t="str">
        <f>"农业硕士"</f>
        <v>农业硕士</v>
      </c>
      <c r="F69" s="5" t="s">
        <v>8</v>
      </c>
      <c r="G69" s="5"/>
    </row>
    <row r="70" spans="1:7" ht="19.5" customHeight="1">
      <c r="A70" s="4">
        <v>68</v>
      </c>
      <c r="B70" s="5" t="str">
        <f>"刘文博"</f>
        <v>刘文博</v>
      </c>
      <c r="C70" s="5" t="str">
        <f t="shared" si="26"/>
        <v>男</v>
      </c>
      <c r="D70" s="5" t="str">
        <f t="shared" si="25"/>
        <v>研究生学历</v>
      </c>
      <c r="E70" s="5" t="str">
        <f aca="true" t="shared" si="28" ref="E70:E75">"农学硕士"</f>
        <v>农学硕士</v>
      </c>
      <c r="F70" s="5" t="s">
        <v>8</v>
      </c>
      <c r="G70" s="5"/>
    </row>
    <row r="71" spans="1:7" ht="19.5" customHeight="1">
      <c r="A71" s="4">
        <v>69</v>
      </c>
      <c r="B71" s="5" t="str">
        <f>"周司珊"</f>
        <v>周司珊</v>
      </c>
      <c r="C71" s="5" t="str">
        <f t="shared" si="27"/>
        <v>女</v>
      </c>
      <c r="D71" s="5" t="str">
        <f t="shared" si="25"/>
        <v>研究生学历</v>
      </c>
      <c r="E71" s="5" t="str">
        <f t="shared" si="28"/>
        <v>农学硕士</v>
      </c>
      <c r="F71" s="5" t="s">
        <v>8</v>
      </c>
      <c r="G71" s="5"/>
    </row>
    <row r="72" spans="1:7" ht="19.5" customHeight="1">
      <c r="A72" s="4">
        <v>70</v>
      </c>
      <c r="B72" s="5" t="str">
        <f>"莫仙姬"</f>
        <v>莫仙姬</v>
      </c>
      <c r="C72" s="5" t="str">
        <f t="shared" si="27"/>
        <v>女</v>
      </c>
      <c r="D72" s="5" t="str">
        <f>"硕士学历"</f>
        <v>硕士学历</v>
      </c>
      <c r="E72" s="5" t="str">
        <f>"经济与管理硕士"</f>
        <v>经济与管理硕士</v>
      </c>
      <c r="F72" s="5" t="s">
        <v>8</v>
      </c>
      <c r="G72" s="5"/>
    </row>
    <row r="73" spans="1:7" ht="19.5" customHeight="1">
      <c r="A73" s="4">
        <v>71</v>
      </c>
      <c r="B73" s="5" t="str">
        <f>"李晨"</f>
        <v>李晨</v>
      </c>
      <c r="C73" s="5" t="str">
        <f t="shared" si="27"/>
        <v>女</v>
      </c>
      <c r="D73" s="5" t="str">
        <f>"研究生"</f>
        <v>研究生</v>
      </c>
      <c r="E73" s="5" t="str">
        <f>"翻译硕士"</f>
        <v>翻译硕士</v>
      </c>
      <c r="F73" s="5" t="s">
        <v>8</v>
      </c>
      <c r="G73" s="5"/>
    </row>
    <row r="74" spans="1:7" ht="19.5" customHeight="1">
      <c r="A74" s="4">
        <v>72</v>
      </c>
      <c r="B74" s="5" t="str">
        <f>"林翠"</f>
        <v>林翠</v>
      </c>
      <c r="C74" s="5" t="str">
        <f t="shared" si="27"/>
        <v>女</v>
      </c>
      <c r="D74" s="5" t="str">
        <f aca="true" t="shared" si="29" ref="D74:D77">"研究生学历"</f>
        <v>研究生学历</v>
      </c>
      <c r="E74" s="5" t="str">
        <f>"医学硕士"</f>
        <v>医学硕士</v>
      </c>
      <c r="F74" s="5" t="s">
        <v>8</v>
      </c>
      <c r="G74" s="5"/>
    </row>
    <row r="75" spans="1:7" ht="19.5" customHeight="1">
      <c r="A75" s="4">
        <v>73</v>
      </c>
      <c r="B75" s="5" t="str">
        <f>"郑智"</f>
        <v>郑智</v>
      </c>
      <c r="C75" s="5" t="str">
        <f t="shared" si="27"/>
        <v>女</v>
      </c>
      <c r="D75" s="5" t="str">
        <f t="shared" si="29"/>
        <v>研究生学历</v>
      </c>
      <c r="E75" s="5" t="str">
        <f t="shared" si="28"/>
        <v>农学硕士</v>
      </c>
      <c r="F75" s="5" t="s">
        <v>8</v>
      </c>
      <c r="G75" s="5"/>
    </row>
    <row r="76" spans="1:7" ht="19.5" customHeight="1">
      <c r="A76" s="4">
        <v>74</v>
      </c>
      <c r="B76" s="5" t="str">
        <f>"代昆豪"</f>
        <v>代昆豪</v>
      </c>
      <c r="C76" s="5" t="str">
        <f>"男"</f>
        <v>男</v>
      </c>
      <c r="D76" s="5" t="str">
        <f>"硕士研究生学历"</f>
        <v>硕士研究生学历</v>
      </c>
      <c r="E76" s="5" t="str">
        <f>"农业硕士"</f>
        <v>农业硕士</v>
      </c>
      <c r="F76" s="5" t="s">
        <v>8</v>
      </c>
      <c r="G76" s="5"/>
    </row>
    <row r="77" spans="1:7" ht="19.5" customHeight="1">
      <c r="A77" s="4">
        <v>75</v>
      </c>
      <c r="B77" s="5" t="str">
        <f>"谢淑婷"</f>
        <v>谢淑婷</v>
      </c>
      <c r="C77" s="5" t="str">
        <f aca="true" t="shared" si="30" ref="C77:C79">"女"</f>
        <v>女</v>
      </c>
      <c r="D77" s="5" t="str">
        <f t="shared" si="29"/>
        <v>研究生学历</v>
      </c>
      <c r="E77" s="5" t="str">
        <f>"文学硕士"</f>
        <v>文学硕士</v>
      </c>
      <c r="F77" s="5" t="s">
        <v>8</v>
      </c>
      <c r="G77" s="5"/>
    </row>
    <row r="78" spans="1:7" ht="19.5" customHeight="1">
      <c r="A78" s="4">
        <v>76</v>
      </c>
      <c r="B78" s="5" t="str">
        <f>"王怡欢"</f>
        <v>王怡欢</v>
      </c>
      <c r="C78" s="5" t="str">
        <f t="shared" si="30"/>
        <v>女</v>
      </c>
      <c r="D78" s="5" t="str">
        <f>"研究生"</f>
        <v>研究生</v>
      </c>
      <c r="E78" s="5" t="str">
        <f>"理学硕士"</f>
        <v>理学硕士</v>
      </c>
      <c r="F78" s="5" t="s">
        <v>8</v>
      </c>
      <c r="G78" s="5"/>
    </row>
    <row r="79" spans="1:7" ht="19.5" customHeight="1">
      <c r="A79" s="4">
        <v>77</v>
      </c>
      <c r="B79" s="5" t="str">
        <f>"陈美琦"</f>
        <v>陈美琦</v>
      </c>
      <c r="C79" s="5" t="str">
        <f t="shared" si="30"/>
        <v>女</v>
      </c>
      <c r="D79" s="5" t="str">
        <f aca="true" t="shared" si="31" ref="D79:D83">"研究生学历"</f>
        <v>研究生学历</v>
      </c>
      <c r="E79" s="5" t="str">
        <f>"农学"</f>
        <v>农学</v>
      </c>
      <c r="F79" s="5" t="s">
        <v>8</v>
      </c>
      <c r="G79" s="5"/>
    </row>
    <row r="80" spans="1:7" ht="19.5" customHeight="1">
      <c r="A80" s="4">
        <v>78</v>
      </c>
      <c r="B80" s="5" t="str">
        <f>"周奎宇"</f>
        <v>周奎宇</v>
      </c>
      <c r="C80" s="5" t="str">
        <f>"男"</f>
        <v>男</v>
      </c>
      <c r="D80" s="5" t="str">
        <f>"硕士研究生"</f>
        <v>硕士研究生</v>
      </c>
      <c r="E80" s="5" t="str">
        <f>"哲学硕士"</f>
        <v>哲学硕士</v>
      </c>
      <c r="F80" s="5" t="s">
        <v>8</v>
      </c>
      <c r="G80" s="5"/>
    </row>
    <row r="81" spans="1:7" ht="19.5" customHeight="1">
      <c r="A81" s="4">
        <v>79</v>
      </c>
      <c r="B81" s="5" t="str">
        <f>"王小凤"</f>
        <v>王小凤</v>
      </c>
      <c r="C81" s="5" t="str">
        <f aca="true" t="shared" si="32" ref="C81:C84">"女"</f>
        <v>女</v>
      </c>
      <c r="D81" s="5" t="str">
        <f>"研究生"</f>
        <v>研究生</v>
      </c>
      <c r="E81" s="5" t="str">
        <f>"教育学硕士"</f>
        <v>教育学硕士</v>
      </c>
      <c r="F81" s="5" t="s">
        <v>8</v>
      </c>
      <c r="G81" s="5"/>
    </row>
    <row r="82" spans="1:7" ht="19.5" customHeight="1">
      <c r="A82" s="4">
        <v>80</v>
      </c>
      <c r="B82" s="5" t="str">
        <f>"罗南"</f>
        <v>罗南</v>
      </c>
      <c r="C82" s="5" t="str">
        <f t="shared" si="32"/>
        <v>女</v>
      </c>
      <c r="D82" s="5" t="str">
        <f t="shared" si="31"/>
        <v>研究生学历</v>
      </c>
      <c r="E82" s="5" t="str">
        <f>"管理学硕士"</f>
        <v>管理学硕士</v>
      </c>
      <c r="F82" s="5" t="s">
        <v>8</v>
      </c>
      <c r="G82" s="5"/>
    </row>
    <row r="83" spans="1:7" ht="19.5" customHeight="1">
      <c r="A83" s="4">
        <v>81</v>
      </c>
      <c r="B83" s="5" t="str">
        <f>"刘琪"</f>
        <v>刘琪</v>
      </c>
      <c r="C83" s="5" t="str">
        <f t="shared" si="32"/>
        <v>女</v>
      </c>
      <c r="D83" s="5" t="str">
        <f t="shared" si="31"/>
        <v>研究生学历</v>
      </c>
      <c r="E83" s="5" t="str">
        <f aca="true" t="shared" si="33" ref="E83:E88">"工学硕士"</f>
        <v>工学硕士</v>
      </c>
      <c r="F83" s="5" t="s">
        <v>8</v>
      </c>
      <c r="G83" s="5"/>
    </row>
    <row r="84" spans="1:7" ht="19.5" customHeight="1">
      <c r="A84" s="4">
        <v>82</v>
      </c>
      <c r="B84" s="5" t="str">
        <f>"王丽怡"</f>
        <v>王丽怡</v>
      </c>
      <c r="C84" s="5" t="str">
        <f t="shared" si="32"/>
        <v>女</v>
      </c>
      <c r="D84" s="5" t="str">
        <f>"研究生"</f>
        <v>研究生</v>
      </c>
      <c r="E84" s="5" t="str">
        <f>"农学学士"</f>
        <v>农学学士</v>
      </c>
      <c r="F84" s="5" t="s">
        <v>8</v>
      </c>
      <c r="G84" s="5"/>
    </row>
    <row r="85" spans="1:7" ht="19.5" customHeight="1">
      <c r="A85" s="4">
        <v>83</v>
      </c>
      <c r="B85" s="5" t="str">
        <f>"张鑫"</f>
        <v>张鑫</v>
      </c>
      <c r="C85" s="5" t="str">
        <f>"男"</f>
        <v>男</v>
      </c>
      <c r="D85" s="5" t="str">
        <f>"硕士研究生学历"</f>
        <v>硕士研究生学历</v>
      </c>
      <c r="E85" s="5" t="str">
        <f>"工商管理硕士"</f>
        <v>工商管理硕士</v>
      </c>
      <c r="F85" s="5" t="s">
        <v>8</v>
      </c>
      <c r="G85" s="5"/>
    </row>
    <row r="86" spans="1:7" ht="19.5" customHeight="1">
      <c r="A86" s="4">
        <v>84</v>
      </c>
      <c r="B86" s="5" t="str">
        <f>"王谋薇"</f>
        <v>王谋薇</v>
      </c>
      <c r="C86" s="5" t="str">
        <f aca="true" t="shared" si="34" ref="C86:C91">"女"</f>
        <v>女</v>
      </c>
      <c r="D86" s="5" t="str">
        <f aca="true" t="shared" si="35" ref="D86:D89">"研究生学历"</f>
        <v>研究生学历</v>
      </c>
      <c r="E86" s="5" t="str">
        <f t="shared" si="33"/>
        <v>工学硕士</v>
      </c>
      <c r="F86" s="5" t="s">
        <v>8</v>
      </c>
      <c r="G86" s="5"/>
    </row>
    <row r="87" spans="1:7" ht="19.5" customHeight="1">
      <c r="A87" s="4">
        <v>85</v>
      </c>
      <c r="B87" s="5" t="str">
        <f>"林映春"</f>
        <v>林映春</v>
      </c>
      <c r="C87" s="5" t="str">
        <f t="shared" si="34"/>
        <v>女</v>
      </c>
      <c r="D87" s="5" t="str">
        <f t="shared" si="35"/>
        <v>研究生学历</v>
      </c>
      <c r="E87" s="5" t="str">
        <f>"法学硕士"</f>
        <v>法学硕士</v>
      </c>
      <c r="F87" s="5" t="s">
        <v>8</v>
      </c>
      <c r="G87" s="5"/>
    </row>
    <row r="88" spans="1:7" ht="19.5" customHeight="1">
      <c r="A88" s="4">
        <v>86</v>
      </c>
      <c r="B88" s="5" t="str">
        <f>"吕培梁"</f>
        <v>吕培梁</v>
      </c>
      <c r="C88" s="5" t="str">
        <f>"男"</f>
        <v>男</v>
      </c>
      <c r="D88" s="5" t="str">
        <f t="shared" si="35"/>
        <v>研究生学历</v>
      </c>
      <c r="E88" s="5" t="str">
        <f t="shared" si="33"/>
        <v>工学硕士</v>
      </c>
      <c r="F88" s="5" t="s">
        <v>8</v>
      </c>
      <c r="G88" s="5"/>
    </row>
    <row r="89" spans="1:7" ht="19.5" customHeight="1">
      <c r="A89" s="4">
        <v>87</v>
      </c>
      <c r="B89" s="5" t="str">
        <f>"白云"</f>
        <v>白云</v>
      </c>
      <c r="C89" s="5" t="str">
        <f t="shared" si="34"/>
        <v>女</v>
      </c>
      <c r="D89" s="5" t="str">
        <f t="shared" si="35"/>
        <v>研究生学历</v>
      </c>
      <c r="E89" s="5" t="str">
        <f>"文学硕士"</f>
        <v>文学硕士</v>
      </c>
      <c r="F89" s="5" t="s">
        <v>8</v>
      </c>
      <c r="G89" s="5"/>
    </row>
    <row r="90" spans="1:7" ht="19.5" customHeight="1">
      <c r="A90" s="4">
        <v>88</v>
      </c>
      <c r="B90" s="5" t="str">
        <f>"王菊"</f>
        <v>王菊</v>
      </c>
      <c r="C90" s="5" t="str">
        <f t="shared" si="34"/>
        <v>女</v>
      </c>
      <c r="D90" s="5" t="str">
        <f>"硕士"</f>
        <v>硕士</v>
      </c>
      <c r="E90" s="5" t="str">
        <f>"哲学硕士"</f>
        <v>哲学硕士</v>
      </c>
      <c r="F90" s="5" t="s">
        <v>8</v>
      </c>
      <c r="G90" s="5"/>
    </row>
    <row r="91" spans="1:7" ht="19.5" customHeight="1">
      <c r="A91" s="4">
        <v>89</v>
      </c>
      <c r="B91" s="5" t="str">
        <f>"李慧颖"</f>
        <v>李慧颖</v>
      </c>
      <c r="C91" s="5" t="str">
        <f t="shared" si="34"/>
        <v>女</v>
      </c>
      <c r="D91" s="5" t="str">
        <f>"研究生"</f>
        <v>研究生</v>
      </c>
      <c r="E91" s="5" t="str">
        <f>"文学硕士"</f>
        <v>文学硕士</v>
      </c>
      <c r="F91" s="5" t="s">
        <v>8</v>
      </c>
      <c r="G91" s="5"/>
    </row>
    <row r="92" spans="1:7" ht="19.5" customHeight="1">
      <c r="A92" s="4">
        <v>90</v>
      </c>
      <c r="B92" s="5" t="str">
        <f>"黄成龙"</f>
        <v>黄成龙</v>
      </c>
      <c r="C92" s="5" t="str">
        <f>"男"</f>
        <v>男</v>
      </c>
      <c r="D92" s="5" t="str">
        <f>"硕士研究生"</f>
        <v>硕士研究生</v>
      </c>
      <c r="E92" s="5" t="str">
        <f>"工学硕士"</f>
        <v>工学硕士</v>
      </c>
      <c r="F92" s="5" t="s">
        <v>8</v>
      </c>
      <c r="G92" s="5"/>
    </row>
    <row r="93" spans="1:7" ht="19.5" customHeight="1">
      <c r="A93" s="4">
        <v>91</v>
      </c>
      <c r="B93" s="5" t="str">
        <f>"吉紫菱"</f>
        <v>吉紫菱</v>
      </c>
      <c r="C93" s="5" t="str">
        <f aca="true" t="shared" si="36" ref="C93:C96">"女"</f>
        <v>女</v>
      </c>
      <c r="D93" s="5" t="str">
        <f aca="true" t="shared" si="37" ref="D93:D97">"研究生学历"</f>
        <v>研究生学历</v>
      </c>
      <c r="E93" s="5" t="str">
        <f>"学士学位"</f>
        <v>学士学位</v>
      </c>
      <c r="F93" s="5" t="s">
        <v>8</v>
      </c>
      <c r="G93" s="5"/>
    </row>
    <row r="94" spans="1:7" ht="19.5" customHeight="1">
      <c r="A94" s="4">
        <v>92</v>
      </c>
      <c r="B94" s="5" t="str">
        <f>"郭嘉铭"</f>
        <v>郭嘉铭</v>
      </c>
      <c r="C94" s="5" t="str">
        <f t="shared" si="36"/>
        <v>女</v>
      </c>
      <c r="D94" s="5" t="str">
        <f t="shared" si="37"/>
        <v>研究生学历</v>
      </c>
      <c r="E94" s="5" t="str">
        <f>"理学硕士"</f>
        <v>理学硕士</v>
      </c>
      <c r="F94" s="5" t="s">
        <v>8</v>
      </c>
      <c r="G94" s="5"/>
    </row>
    <row r="95" spans="1:7" ht="19.5" customHeight="1">
      <c r="A95" s="4">
        <v>93</v>
      </c>
      <c r="B95" s="5" t="str">
        <f>"白雪"</f>
        <v>白雪</v>
      </c>
      <c r="C95" s="5" t="str">
        <f t="shared" si="36"/>
        <v>女</v>
      </c>
      <c r="D95" s="5" t="str">
        <f t="shared" si="37"/>
        <v>研究生学历</v>
      </c>
      <c r="E95" s="5" t="str">
        <f>"法学硕士"</f>
        <v>法学硕士</v>
      </c>
      <c r="F95" s="5" t="s">
        <v>8</v>
      </c>
      <c r="G95" s="5"/>
    </row>
    <row r="96" spans="1:7" ht="19.5" customHeight="1">
      <c r="A96" s="4">
        <v>94</v>
      </c>
      <c r="B96" s="5" t="str">
        <f>"邱乐乐"</f>
        <v>邱乐乐</v>
      </c>
      <c r="C96" s="5" t="str">
        <f t="shared" si="36"/>
        <v>女</v>
      </c>
      <c r="D96" s="5" t="str">
        <f t="shared" si="37"/>
        <v>研究生学历</v>
      </c>
      <c r="E96" s="5" t="str">
        <f>"文学硕士"</f>
        <v>文学硕士</v>
      </c>
      <c r="F96" s="5" t="s">
        <v>8</v>
      </c>
      <c r="G96" s="5"/>
    </row>
    <row r="97" spans="1:7" ht="19.5" customHeight="1">
      <c r="A97" s="4">
        <v>95</v>
      </c>
      <c r="B97" s="5" t="str">
        <f>"项晓松"</f>
        <v>项晓松</v>
      </c>
      <c r="C97" s="5" t="str">
        <f aca="true" t="shared" si="38" ref="C97:C101">"男"</f>
        <v>男</v>
      </c>
      <c r="D97" s="5" t="str">
        <f t="shared" si="37"/>
        <v>研究生学历</v>
      </c>
      <c r="E97" s="5" t="str">
        <f>"管理学硕士"</f>
        <v>管理学硕士</v>
      </c>
      <c r="F97" s="5" t="s">
        <v>8</v>
      </c>
      <c r="G97" s="5"/>
    </row>
    <row r="98" spans="1:7" ht="19.5" customHeight="1">
      <c r="A98" s="4">
        <v>96</v>
      </c>
      <c r="B98" s="5" t="str">
        <f>"陈秋瑾"</f>
        <v>陈秋瑾</v>
      </c>
      <c r="C98" s="5" t="str">
        <f aca="true" t="shared" si="39" ref="C98:C103">"女"</f>
        <v>女</v>
      </c>
      <c r="D98" s="5" t="str">
        <f>"硕士研究生学历"</f>
        <v>硕士研究生学历</v>
      </c>
      <c r="E98" s="5" t="str">
        <f>"教育硕士"</f>
        <v>教育硕士</v>
      </c>
      <c r="F98" s="5" t="s">
        <v>8</v>
      </c>
      <c r="G98" s="5"/>
    </row>
    <row r="99" spans="1:7" ht="19.5" customHeight="1">
      <c r="A99" s="4">
        <v>97</v>
      </c>
      <c r="B99" s="5" t="str">
        <f>"贾瑞莹"</f>
        <v>贾瑞莹</v>
      </c>
      <c r="C99" s="5" t="str">
        <f t="shared" si="39"/>
        <v>女</v>
      </c>
      <c r="D99" s="5" t="str">
        <f aca="true" t="shared" si="40" ref="D99:D102">"研究生学历"</f>
        <v>研究生学历</v>
      </c>
      <c r="E99" s="5" t="str">
        <f>"管理学硕士"</f>
        <v>管理学硕士</v>
      </c>
      <c r="F99" s="5" t="s">
        <v>8</v>
      </c>
      <c r="G99" s="5"/>
    </row>
    <row r="100" spans="1:7" ht="19.5" customHeight="1">
      <c r="A100" s="4">
        <v>98</v>
      </c>
      <c r="B100" s="5" t="str">
        <f>"王东"</f>
        <v>王东</v>
      </c>
      <c r="C100" s="5" t="str">
        <f t="shared" si="38"/>
        <v>男</v>
      </c>
      <c r="D100" s="5" t="str">
        <f t="shared" si="40"/>
        <v>研究生学历</v>
      </c>
      <c r="E100" s="5" t="str">
        <f>"公共管理硕士"</f>
        <v>公共管理硕士</v>
      </c>
      <c r="F100" s="5" t="s">
        <v>8</v>
      </c>
      <c r="G100" s="5"/>
    </row>
    <row r="101" spans="1:7" ht="19.5" customHeight="1">
      <c r="A101" s="4">
        <v>99</v>
      </c>
      <c r="B101" s="5" t="str">
        <f>"陈达芬"</f>
        <v>陈达芬</v>
      </c>
      <c r="C101" s="5" t="str">
        <f t="shared" si="38"/>
        <v>男</v>
      </c>
      <c r="D101" s="5" t="str">
        <f>"研究生"</f>
        <v>研究生</v>
      </c>
      <c r="E101" s="5" t="str">
        <f>"工程硕士"</f>
        <v>工程硕士</v>
      </c>
      <c r="F101" s="5" t="s">
        <v>8</v>
      </c>
      <c r="G101" s="5"/>
    </row>
    <row r="102" spans="1:7" ht="19.5" customHeight="1">
      <c r="A102" s="4">
        <v>100</v>
      </c>
      <c r="B102" s="5" t="str">
        <f>"陈琼远"</f>
        <v>陈琼远</v>
      </c>
      <c r="C102" s="5" t="str">
        <f t="shared" si="39"/>
        <v>女</v>
      </c>
      <c r="D102" s="5" t="str">
        <f t="shared" si="40"/>
        <v>研究生学历</v>
      </c>
      <c r="E102" s="5" t="str">
        <f>"工学学士"</f>
        <v>工学学士</v>
      </c>
      <c r="F102" s="5" t="s">
        <v>8</v>
      </c>
      <c r="G102" s="5"/>
    </row>
    <row r="103" spans="1:7" ht="19.5" customHeight="1">
      <c r="A103" s="4">
        <v>101</v>
      </c>
      <c r="B103" s="5" t="str">
        <f>"杨利红"</f>
        <v>杨利红</v>
      </c>
      <c r="C103" s="5" t="str">
        <f t="shared" si="39"/>
        <v>女</v>
      </c>
      <c r="D103" s="5" t="str">
        <f>"硕士研究生"</f>
        <v>硕士研究生</v>
      </c>
      <c r="E103" s="5" t="str">
        <f>"体育学硕士"</f>
        <v>体育学硕士</v>
      </c>
      <c r="F103" s="5" t="s">
        <v>8</v>
      </c>
      <c r="G103" s="5"/>
    </row>
    <row r="104" spans="1:7" ht="19.5" customHeight="1">
      <c r="A104" s="4">
        <v>102</v>
      </c>
      <c r="B104" s="5" t="str">
        <f>"姜素"</f>
        <v>姜素</v>
      </c>
      <c r="C104" s="5" t="str">
        <f>"男"</f>
        <v>男</v>
      </c>
      <c r="D104" s="5" t="str">
        <f>"硕士研究生"</f>
        <v>硕士研究生</v>
      </c>
      <c r="E104" s="5" t="str">
        <f>"管理学硕士"</f>
        <v>管理学硕士</v>
      </c>
      <c r="F104" s="5" t="s">
        <v>8</v>
      </c>
      <c r="G104" s="5"/>
    </row>
    <row r="105" spans="1:7" ht="19.5" customHeight="1">
      <c r="A105" s="4">
        <v>103</v>
      </c>
      <c r="B105" s="5" t="str">
        <f>"符耿雪"</f>
        <v>符耿雪</v>
      </c>
      <c r="C105" s="5" t="str">
        <f aca="true" t="shared" si="41" ref="C105:C108">"女"</f>
        <v>女</v>
      </c>
      <c r="D105" s="5" t="str">
        <f>"研究生学历"</f>
        <v>研究生学历</v>
      </c>
      <c r="E105" s="5" t="str">
        <f>"理学硕士"</f>
        <v>理学硕士</v>
      </c>
      <c r="F105" s="5" t="s">
        <v>8</v>
      </c>
      <c r="G105" s="5"/>
    </row>
    <row r="106" spans="1:7" ht="19.5" customHeight="1">
      <c r="A106" s="4">
        <v>104</v>
      </c>
      <c r="B106" s="5" t="str">
        <f>"朱亚辉"</f>
        <v>朱亚辉</v>
      </c>
      <c r="C106" s="5" t="str">
        <f t="shared" si="41"/>
        <v>女</v>
      </c>
      <c r="D106" s="5" t="str">
        <f aca="true" t="shared" si="42" ref="D106:D108">"研究生"</f>
        <v>研究生</v>
      </c>
      <c r="E106" s="5" t="str">
        <f>"管理学硕士"</f>
        <v>管理学硕士</v>
      </c>
      <c r="F106" s="5" t="s">
        <v>8</v>
      </c>
      <c r="G106" s="5"/>
    </row>
    <row r="107" spans="1:7" ht="19.5" customHeight="1">
      <c r="A107" s="4">
        <v>105</v>
      </c>
      <c r="B107" s="5" t="str">
        <f>"高林华"</f>
        <v>高林华</v>
      </c>
      <c r="C107" s="5" t="str">
        <f t="shared" si="41"/>
        <v>女</v>
      </c>
      <c r="D107" s="5" t="str">
        <f t="shared" si="42"/>
        <v>研究生</v>
      </c>
      <c r="E107" s="5" t="str">
        <f>"艺术学学位"</f>
        <v>艺术学学位</v>
      </c>
      <c r="F107" s="5" t="s">
        <v>8</v>
      </c>
      <c r="G107" s="5"/>
    </row>
    <row r="108" spans="1:7" ht="19.5" customHeight="1">
      <c r="A108" s="4">
        <v>106</v>
      </c>
      <c r="B108" s="5" t="str">
        <f>"黄振娟"</f>
        <v>黄振娟</v>
      </c>
      <c r="C108" s="5" t="str">
        <f t="shared" si="41"/>
        <v>女</v>
      </c>
      <c r="D108" s="5" t="str">
        <f t="shared" si="42"/>
        <v>研究生</v>
      </c>
      <c r="E108" s="5" t="str">
        <f>"艺术学学位"</f>
        <v>艺术学学位</v>
      </c>
      <c r="F108" s="5" t="s">
        <v>8</v>
      </c>
      <c r="G108" s="5"/>
    </row>
    <row r="109" spans="1:7" ht="19.5" customHeight="1">
      <c r="A109" s="4">
        <v>107</v>
      </c>
      <c r="B109" s="5" t="str">
        <f>"蒙旺"</f>
        <v>蒙旺</v>
      </c>
      <c r="C109" s="5" t="str">
        <f>"男"</f>
        <v>男</v>
      </c>
      <c r="D109" s="5" t="str">
        <f>"硕士"</f>
        <v>硕士</v>
      </c>
      <c r="E109" s="5" t="str">
        <f>"工程硕士"</f>
        <v>工程硕士</v>
      </c>
      <c r="F109" s="5" t="s">
        <v>8</v>
      </c>
      <c r="G109" s="5"/>
    </row>
    <row r="110" spans="1:7" ht="19.5" customHeight="1">
      <c r="A110" s="4">
        <v>108</v>
      </c>
      <c r="B110" s="5" t="str">
        <f>"张宗敬"</f>
        <v>张宗敬</v>
      </c>
      <c r="C110" s="5" t="str">
        <f>"男"</f>
        <v>男</v>
      </c>
      <c r="D110" s="5" t="str">
        <f aca="true" t="shared" si="43" ref="D110:D115">"研究生学历"</f>
        <v>研究生学历</v>
      </c>
      <c r="E110" s="5" t="str">
        <f aca="true" t="shared" si="44" ref="E110:E112">"工学硕士"</f>
        <v>工学硕士</v>
      </c>
      <c r="F110" s="5" t="s">
        <v>8</v>
      </c>
      <c r="G110" s="5"/>
    </row>
    <row r="111" spans="1:7" ht="19.5" customHeight="1">
      <c r="A111" s="4">
        <v>109</v>
      </c>
      <c r="B111" s="5" t="str">
        <f>"赵贝贝"</f>
        <v>赵贝贝</v>
      </c>
      <c r="C111" s="5" t="str">
        <f aca="true" t="shared" si="45" ref="C111:C115">"女"</f>
        <v>女</v>
      </c>
      <c r="D111" s="5" t="str">
        <f t="shared" si="43"/>
        <v>研究生学历</v>
      </c>
      <c r="E111" s="5" t="str">
        <f t="shared" si="44"/>
        <v>工学硕士</v>
      </c>
      <c r="F111" s="5" t="s">
        <v>8</v>
      </c>
      <c r="G111" s="5"/>
    </row>
    <row r="112" spans="1:7" ht="19.5" customHeight="1">
      <c r="A112" s="4">
        <v>110</v>
      </c>
      <c r="B112" s="5" t="str">
        <f>"肖梦君"</f>
        <v>肖梦君</v>
      </c>
      <c r="C112" s="5" t="str">
        <f t="shared" si="45"/>
        <v>女</v>
      </c>
      <c r="D112" s="5" t="str">
        <f t="shared" si="43"/>
        <v>研究生学历</v>
      </c>
      <c r="E112" s="5" t="str">
        <f t="shared" si="44"/>
        <v>工学硕士</v>
      </c>
      <c r="F112" s="5" t="s">
        <v>8</v>
      </c>
      <c r="G112" s="5"/>
    </row>
    <row r="113" spans="1:7" ht="19.5" customHeight="1">
      <c r="A113" s="4">
        <v>111</v>
      </c>
      <c r="B113" s="5" t="str">
        <f>"席悦"</f>
        <v>席悦</v>
      </c>
      <c r="C113" s="5" t="str">
        <f t="shared" si="45"/>
        <v>女</v>
      </c>
      <c r="D113" s="5" t="str">
        <f t="shared" si="43"/>
        <v>研究生学历</v>
      </c>
      <c r="E113" s="5" t="str">
        <f>"艺术学硕士"</f>
        <v>艺术学硕士</v>
      </c>
      <c r="F113" s="5" t="s">
        <v>8</v>
      </c>
      <c r="G113" s="5"/>
    </row>
    <row r="114" spans="1:7" ht="19.5" customHeight="1">
      <c r="A114" s="4">
        <v>112</v>
      </c>
      <c r="B114" s="5" t="str">
        <f>"唐洁"</f>
        <v>唐洁</v>
      </c>
      <c r="C114" s="5" t="str">
        <f t="shared" si="45"/>
        <v>女</v>
      </c>
      <c r="D114" s="5" t="str">
        <f t="shared" si="43"/>
        <v>研究生学历</v>
      </c>
      <c r="E114" s="5" t="str">
        <f>"管理学硕士"</f>
        <v>管理学硕士</v>
      </c>
      <c r="F114" s="5" t="s">
        <v>8</v>
      </c>
      <c r="G114" s="5"/>
    </row>
    <row r="115" spans="1:7" ht="19.5" customHeight="1">
      <c r="A115" s="4">
        <v>113</v>
      </c>
      <c r="B115" s="5" t="str">
        <f>"黎经桃"</f>
        <v>黎经桃</v>
      </c>
      <c r="C115" s="5" t="str">
        <f t="shared" si="45"/>
        <v>女</v>
      </c>
      <c r="D115" s="5" t="str">
        <f t="shared" si="43"/>
        <v>研究生学历</v>
      </c>
      <c r="E115" s="5" t="str">
        <f>"文学硕士"</f>
        <v>文学硕士</v>
      </c>
      <c r="F115" s="5" t="s">
        <v>8</v>
      </c>
      <c r="G115" s="5"/>
    </row>
    <row r="116" spans="1:7" ht="19.5" customHeight="1">
      <c r="A116" s="4">
        <v>114</v>
      </c>
      <c r="B116" s="5" t="str">
        <f>"莫柏"</f>
        <v>莫柏</v>
      </c>
      <c r="C116" s="5" t="str">
        <f>"男"</f>
        <v>男</v>
      </c>
      <c r="D116" s="5" t="str">
        <f>"硕士研究生"</f>
        <v>硕士研究生</v>
      </c>
      <c r="E116" s="5" t="str">
        <f>"农学硕士"</f>
        <v>农学硕士</v>
      </c>
      <c r="F116" s="5" t="s">
        <v>8</v>
      </c>
      <c r="G116" s="5"/>
    </row>
    <row r="117" spans="1:7" ht="19.5" customHeight="1">
      <c r="A117" s="4">
        <v>115</v>
      </c>
      <c r="B117" s="5" t="str">
        <f>"冯莉"</f>
        <v>冯莉</v>
      </c>
      <c r="C117" s="5" t="str">
        <f aca="true" t="shared" si="46" ref="C117:C122">"女"</f>
        <v>女</v>
      </c>
      <c r="D117" s="5" t="str">
        <f aca="true" t="shared" si="47" ref="D117:D120">"研究生学历"</f>
        <v>研究生学历</v>
      </c>
      <c r="E117" s="5" t="str">
        <f>"文学硕士"</f>
        <v>文学硕士</v>
      </c>
      <c r="F117" s="5" t="s">
        <v>8</v>
      </c>
      <c r="G117" s="5"/>
    </row>
    <row r="118" spans="1:7" ht="19.5" customHeight="1">
      <c r="A118" s="4">
        <v>116</v>
      </c>
      <c r="B118" s="5" t="str">
        <f>"陈雪宁"</f>
        <v>陈雪宁</v>
      </c>
      <c r="C118" s="5" t="str">
        <f t="shared" si="46"/>
        <v>女</v>
      </c>
      <c r="D118" s="5" t="str">
        <f t="shared" si="47"/>
        <v>研究生学历</v>
      </c>
      <c r="E118" s="5" t="str">
        <f>"农业推广硕士"</f>
        <v>农业推广硕士</v>
      </c>
      <c r="F118" s="5" t="s">
        <v>8</v>
      </c>
      <c r="G118" s="5"/>
    </row>
    <row r="119" spans="1:7" ht="19.5" customHeight="1">
      <c r="A119" s="4">
        <v>117</v>
      </c>
      <c r="B119" s="5" t="str">
        <f>"王中意"</f>
        <v>王中意</v>
      </c>
      <c r="C119" s="5" t="str">
        <f t="shared" si="46"/>
        <v>女</v>
      </c>
      <c r="D119" s="5" t="str">
        <f t="shared" si="47"/>
        <v>研究生学历</v>
      </c>
      <c r="E119" s="5" t="str">
        <f>"哲学硕士"</f>
        <v>哲学硕士</v>
      </c>
      <c r="F119" s="5" t="s">
        <v>8</v>
      </c>
      <c r="G119" s="5"/>
    </row>
    <row r="120" spans="1:7" ht="19.5" customHeight="1">
      <c r="A120" s="4">
        <v>118</v>
      </c>
      <c r="B120" s="5" t="str">
        <f>"成利"</f>
        <v>成利</v>
      </c>
      <c r="C120" s="5" t="str">
        <f t="shared" si="46"/>
        <v>女</v>
      </c>
      <c r="D120" s="5" t="str">
        <f t="shared" si="47"/>
        <v>研究生学历</v>
      </c>
      <c r="E120" s="5" t="str">
        <f>"管理学硕士"</f>
        <v>管理学硕士</v>
      </c>
      <c r="F120" s="5" t="s">
        <v>8</v>
      </c>
      <c r="G120" s="5"/>
    </row>
    <row r="121" spans="1:7" ht="19.5" customHeight="1">
      <c r="A121" s="4">
        <v>119</v>
      </c>
      <c r="B121" s="5" t="str">
        <f>"佟美玲"</f>
        <v>佟美玲</v>
      </c>
      <c r="C121" s="5" t="str">
        <f t="shared" si="46"/>
        <v>女</v>
      </c>
      <c r="D121" s="5" t="str">
        <f>"研究生"</f>
        <v>研究生</v>
      </c>
      <c r="E121" s="5" t="str">
        <f>"研究生"</f>
        <v>研究生</v>
      </c>
      <c r="F121" s="5" t="s">
        <v>8</v>
      </c>
      <c r="G121" s="5"/>
    </row>
    <row r="122" spans="1:7" ht="19.5" customHeight="1">
      <c r="A122" s="4">
        <v>120</v>
      </c>
      <c r="B122" s="5" t="str">
        <f>"郑丽君"</f>
        <v>郑丽君</v>
      </c>
      <c r="C122" s="5" t="str">
        <f t="shared" si="46"/>
        <v>女</v>
      </c>
      <c r="D122" s="5" t="str">
        <f>"研究生学历"</f>
        <v>研究生学历</v>
      </c>
      <c r="E122" s="5" t="str">
        <f>"艺术学硕士"</f>
        <v>艺术学硕士</v>
      </c>
      <c r="F122" s="5" t="s">
        <v>8</v>
      </c>
      <c r="G122" s="5"/>
    </row>
    <row r="123" spans="1:7" ht="19.5" customHeight="1">
      <c r="A123" s="5">
        <v>121</v>
      </c>
      <c r="B123" s="5" t="str">
        <f>"廖大"</f>
        <v>廖大</v>
      </c>
      <c r="C123" s="5" t="str">
        <f aca="true" t="shared" si="48" ref="C123:C128">"男"</f>
        <v>男</v>
      </c>
      <c r="D123" s="5" t="str">
        <f>"本科"</f>
        <v>本科</v>
      </c>
      <c r="E123" s="5" t="str">
        <f>"学士"</f>
        <v>学士</v>
      </c>
      <c r="F123" s="5" t="s">
        <v>9</v>
      </c>
      <c r="G123" s="5"/>
    </row>
    <row r="124" spans="1:7" ht="19.5" customHeight="1">
      <c r="A124" s="5">
        <v>122</v>
      </c>
      <c r="B124" s="5" t="str">
        <f>"高玖臻"</f>
        <v>高玖臻</v>
      </c>
      <c r="C124" s="5" t="str">
        <f t="shared" si="48"/>
        <v>男</v>
      </c>
      <c r="D124" s="5" t="str">
        <f>"本科学历"</f>
        <v>本科学历</v>
      </c>
      <c r="E124" s="5" t="str">
        <f>"学士学位"</f>
        <v>学士学位</v>
      </c>
      <c r="F124" s="5" t="s">
        <v>9</v>
      </c>
      <c r="G124" s="5"/>
    </row>
    <row r="125" spans="1:7" ht="19.5" customHeight="1">
      <c r="A125" s="5">
        <v>123</v>
      </c>
      <c r="B125" s="5" t="str">
        <f>"何珊洁"</f>
        <v>何珊洁</v>
      </c>
      <c r="C125" s="5" t="str">
        <f aca="true" t="shared" si="49" ref="C125:C132">"女"</f>
        <v>女</v>
      </c>
      <c r="D125" s="5" t="str">
        <f aca="true" t="shared" si="50" ref="D125:D130">"大学本科学历"</f>
        <v>大学本科学历</v>
      </c>
      <c r="E125" s="5" t="str">
        <f>"学士"</f>
        <v>学士</v>
      </c>
      <c r="F125" s="5" t="s">
        <v>9</v>
      </c>
      <c r="G125" s="5"/>
    </row>
    <row r="126" spans="1:7" ht="19.5" customHeight="1">
      <c r="A126" s="5">
        <v>124</v>
      </c>
      <c r="B126" s="5" t="str">
        <f>"高霞"</f>
        <v>高霞</v>
      </c>
      <c r="C126" s="5" t="str">
        <f t="shared" si="49"/>
        <v>女</v>
      </c>
      <c r="D126" s="5" t="str">
        <f>"研究生学历"</f>
        <v>研究生学历</v>
      </c>
      <c r="E126" s="5" t="str">
        <f>"工学硕士"</f>
        <v>工学硕士</v>
      </c>
      <c r="F126" s="5" t="s">
        <v>9</v>
      </c>
      <c r="G126" s="5"/>
    </row>
    <row r="127" spans="1:7" ht="19.5" customHeight="1">
      <c r="A127" s="5">
        <v>125</v>
      </c>
      <c r="B127" s="5" t="str">
        <f>"梁昌俊"</f>
        <v>梁昌俊</v>
      </c>
      <c r="C127" s="5" t="str">
        <f t="shared" si="48"/>
        <v>男</v>
      </c>
      <c r="D127" s="5" t="str">
        <f t="shared" si="50"/>
        <v>大学本科学历</v>
      </c>
      <c r="E127" s="5" t="str">
        <f>"工学学士"</f>
        <v>工学学士</v>
      </c>
      <c r="F127" s="5" t="s">
        <v>9</v>
      </c>
      <c r="G127" s="5"/>
    </row>
    <row r="128" spans="1:7" ht="19.5" customHeight="1">
      <c r="A128" s="5">
        <v>126</v>
      </c>
      <c r="B128" s="5" t="str">
        <f>"孙文琦"</f>
        <v>孙文琦</v>
      </c>
      <c r="C128" s="5" t="str">
        <f t="shared" si="48"/>
        <v>男</v>
      </c>
      <c r="D128" s="5" t="str">
        <f>"本科"</f>
        <v>本科</v>
      </c>
      <c r="E128" s="5" t="str">
        <f>"工学学士"</f>
        <v>工学学士</v>
      </c>
      <c r="F128" s="5" t="s">
        <v>9</v>
      </c>
      <c r="G128" s="5"/>
    </row>
    <row r="129" spans="1:7" ht="19.5" customHeight="1">
      <c r="A129" s="5">
        <v>127</v>
      </c>
      <c r="B129" s="5" t="str">
        <f>"覃语杨"</f>
        <v>覃语杨</v>
      </c>
      <c r="C129" s="5" t="str">
        <f t="shared" si="49"/>
        <v>女</v>
      </c>
      <c r="D129" s="5" t="str">
        <f>"研究生学历"</f>
        <v>研究生学历</v>
      </c>
      <c r="E129" s="5" t="str">
        <f>"公共管理硕士"</f>
        <v>公共管理硕士</v>
      </c>
      <c r="F129" s="5" t="s">
        <v>9</v>
      </c>
      <c r="G129" s="5"/>
    </row>
    <row r="130" spans="1:7" ht="19.5" customHeight="1">
      <c r="A130" s="5">
        <v>128</v>
      </c>
      <c r="B130" s="5" t="str">
        <f>"洪菊联"</f>
        <v>洪菊联</v>
      </c>
      <c r="C130" s="5" t="str">
        <f t="shared" si="49"/>
        <v>女</v>
      </c>
      <c r="D130" s="5" t="str">
        <f t="shared" si="50"/>
        <v>大学本科学历</v>
      </c>
      <c r="E130" s="5" t="str">
        <f>"学士学位"</f>
        <v>学士学位</v>
      </c>
      <c r="F130" s="5" t="s">
        <v>9</v>
      </c>
      <c r="G130" s="5"/>
    </row>
    <row r="131" spans="1:7" ht="19.5" customHeight="1">
      <c r="A131" s="5">
        <v>129</v>
      </c>
      <c r="B131" s="5" t="str">
        <f>"胡蝶"</f>
        <v>胡蝶</v>
      </c>
      <c r="C131" s="5" t="str">
        <f t="shared" si="49"/>
        <v>女</v>
      </c>
      <c r="D131" s="5" t="str">
        <f>"研究生"</f>
        <v>研究生</v>
      </c>
      <c r="E131" s="5" t="str">
        <f>"教育学硕士"</f>
        <v>教育学硕士</v>
      </c>
      <c r="F131" s="5" t="s">
        <v>9</v>
      </c>
      <c r="G131" s="5"/>
    </row>
    <row r="132" spans="1:7" ht="19.5" customHeight="1">
      <c r="A132" s="5">
        <v>130</v>
      </c>
      <c r="B132" s="5" t="str">
        <f>"高紫萱"</f>
        <v>高紫萱</v>
      </c>
      <c r="C132" s="5" t="str">
        <f t="shared" si="49"/>
        <v>女</v>
      </c>
      <c r="D132" s="5" t="str">
        <f>"大学本科"</f>
        <v>大学本科</v>
      </c>
      <c r="E132" s="5" t="str">
        <f>"英语教育学学士"</f>
        <v>英语教育学学士</v>
      </c>
      <c r="F132" s="5" t="s">
        <v>9</v>
      </c>
      <c r="G132" s="5"/>
    </row>
    <row r="133" spans="1:7" ht="19.5" customHeight="1">
      <c r="A133" s="5">
        <v>131</v>
      </c>
      <c r="B133" s="5" t="str">
        <f>"陈洁祥"</f>
        <v>陈洁祥</v>
      </c>
      <c r="C133" s="5" t="str">
        <f>"男"</f>
        <v>男</v>
      </c>
      <c r="D133" s="5" t="str">
        <f>"大学本科学历"</f>
        <v>大学本科学历</v>
      </c>
      <c r="E133" s="5" t="str">
        <f>"商学学士学位"</f>
        <v>商学学士学位</v>
      </c>
      <c r="F133" s="5" t="s">
        <v>9</v>
      </c>
      <c r="G133" s="5"/>
    </row>
    <row r="134" spans="1:7" ht="19.5" customHeight="1">
      <c r="A134" s="5">
        <v>132</v>
      </c>
      <c r="B134" s="5" t="str">
        <f>"葛婷婷"</f>
        <v>葛婷婷</v>
      </c>
      <c r="C134" s="5" t="str">
        <f>"女"</f>
        <v>女</v>
      </c>
      <c r="D134" s="5" t="str">
        <f>"大学本科学历"</f>
        <v>大学本科学历</v>
      </c>
      <c r="E134" s="5" t="str">
        <f>"管理学学士"</f>
        <v>管理学学士</v>
      </c>
      <c r="F134" s="5" t="s">
        <v>9</v>
      </c>
      <c r="G134" s="5"/>
    </row>
  </sheetData>
  <sheetProtection/>
  <mergeCells count="1">
    <mergeCell ref="A1:G1"/>
  </mergeCells>
  <printOptions/>
  <pageMargins left="0.7083333333333334" right="0.5548611111111111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2021-04-07T09:32:55Z</dcterms:created>
  <dcterms:modified xsi:type="dcterms:W3CDTF">2021-04-12T01:06:54Z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571B00758C8042BDB02C52715FB46DED</vt:lpwstr>
  </property>
</Properties>
</file>